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CK ASTRA" sheetId="22" r:id="rId2"/>
    <sheet name="přeldloha CK ASTRA" sheetId="23" r:id="rId3"/>
    <sheet name="přehled" sheetId="24" r:id="rId4"/>
    <sheet name="seznam" sheetId="25" r:id="rId5"/>
    <sheet name="formátování" sheetId="26" r:id="rId6"/>
    <sheet name="výběr" sheetId="27" r:id="rId7"/>
  </sheets>
  <definedNames>
    <definedName name="_xlnm._FilterDatabase" localSheetId="6" hidden="1">výběr!$B$3:$F$11</definedName>
  </definedNames>
  <calcPr calcId="124519"/>
</workbook>
</file>

<file path=xl/calcChain.xml><?xml version="1.0" encoding="utf-8"?>
<calcChain xmlns="http://schemas.openxmlformats.org/spreadsheetml/2006/main">
  <c r="G5" i="26"/>
  <c r="G6"/>
  <c r="G7"/>
  <c r="G8"/>
  <c r="G9"/>
  <c r="G10"/>
  <c r="G11"/>
  <c r="G4"/>
  <c r="F21" i="27"/>
  <c r="F20"/>
  <c r="F19"/>
  <c r="F18"/>
  <c r="F17"/>
  <c r="F16"/>
  <c r="F15"/>
  <c r="C14"/>
  <c r="E11"/>
  <c r="F11" s="1"/>
  <c r="E10"/>
  <c r="F10" s="1"/>
  <c r="E9"/>
  <c r="F9" s="1"/>
  <c r="E8"/>
  <c r="F8" s="1"/>
  <c r="E7"/>
  <c r="F7" s="1"/>
  <c r="E6"/>
  <c r="F6" s="1"/>
  <c r="E5"/>
  <c r="F5" s="1"/>
  <c r="E4"/>
  <c r="E14" s="1"/>
  <c r="F21" i="26"/>
  <c r="F20"/>
  <c r="F19"/>
  <c r="F18"/>
  <c r="F17"/>
  <c r="F16"/>
  <c r="F15"/>
  <c r="C14"/>
  <c r="E11"/>
  <c r="F11" s="1"/>
  <c r="E10"/>
  <c r="F10" s="1"/>
  <c r="E9"/>
  <c r="F9" s="1"/>
  <c r="E8"/>
  <c r="F8" s="1"/>
  <c r="E7"/>
  <c r="F7" s="1"/>
  <c r="E6"/>
  <c r="F6" s="1"/>
  <c r="E5"/>
  <c r="F5" s="1"/>
  <c r="E4"/>
  <c r="E14" s="1"/>
  <c r="F21" i="25"/>
  <c r="F20"/>
  <c r="F19"/>
  <c r="F18"/>
  <c r="F17"/>
  <c r="F16"/>
  <c r="F15"/>
  <c r="C14"/>
  <c r="E6"/>
  <c r="F6" s="1"/>
  <c r="E9"/>
  <c r="F9" s="1"/>
  <c r="E5"/>
  <c r="F5" s="1"/>
  <c r="E8"/>
  <c r="F8" s="1"/>
  <c r="E10"/>
  <c r="F10" s="1"/>
  <c r="E11"/>
  <c r="F11" s="1"/>
  <c r="E4"/>
  <c r="F4" s="1"/>
  <c r="E7"/>
  <c r="E14" s="1"/>
  <c r="F21" i="24"/>
  <c r="F20"/>
  <c r="F19"/>
  <c r="F18"/>
  <c r="F17"/>
  <c r="F16"/>
  <c r="F15"/>
  <c r="C14"/>
  <c r="F11"/>
  <c r="E11"/>
  <c r="F10"/>
  <c r="E10"/>
  <c r="F9"/>
  <c r="E9"/>
  <c r="F8"/>
  <c r="E8"/>
  <c r="F7"/>
  <c r="E7"/>
  <c r="F6"/>
  <c r="E6"/>
  <c r="F5"/>
  <c r="E5"/>
  <c r="F4"/>
  <c r="F14" s="1"/>
  <c r="E4"/>
  <c r="E14" s="1"/>
  <c r="F21" i="23"/>
  <c r="F20"/>
  <c r="F19"/>
  <c r="F18"/>
  <c r="F17"/>
  <c r="F16"/>
  <c r="F15"/>
  <c r="E14"/>
  <c r="F14"/>
  <c r="C14"/>
  <c r="E11"/>
  <c r="F11" s="1"/>
  <c r="E10"/>
  <c r="F10" s="1"/>
  <c r="E9"/>
  <c r="F9" s="1"/>
  <c r="E8"/>
  <c r="F8" s="1"/>
  <c r="E7"/>
  <c r="F7" s="1"/>
  <c r="E6"/>
  <c r="F6" s="1"/>
  <c r="E5"/>
  <c r="F5" s="1"/>
  <c r="E4"/>
  <c r="F4" s="1"/>
  <c r="F4" i="26" l="1"/>
  <c r="F14" s="1"/>
  <c r="F4" i="27"/>
  <c r="F14" s="1"/>
  <c r="F7" i="25"/>
  <c r="F14" s="1"/>
</calcChain>
</file>

<file path=xl/sharedStrings.xml><?xml version="1.0" encoding="utf-8"?>
<sst xmlns="http://schemas.openxmlformats.org/spreadsheetml/2006/main" count="273" uniqueCount="73">
  <si>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</si>
  <si>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</si>
  <si>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</si>
  <si>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</si>
  <si>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</si>
  <si>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</si>
  <si>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</si>
  <si>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</si>
  <si>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</si>
  <si>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</si>
  <si>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</si>
  <si>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</si>
  <si>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</si>
  <si>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</si>
  <si>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</si>
  <si>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</si>
  <si>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</si>
  <si>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</si>
  <si>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</si>
  <si>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</si>
  <si>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</si>
  <si>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</si>
  <si>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</si>
  <si>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</si>
  <si>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Funkce, absolutní a relativní odkazování</t>
  </si>
  <si>
    <t>Cestovní kancelář Astra</t>
  </si>
  <si>
    <t>země</t>
  </si>
  <si>
    <t>počet klientů</t>
  </si>
  <si>
    <t>průměrná cena pobytu</t>
  </si>
  <si>
    <t>příjem CK</t>
  </si>
  <si>
    <t>zisk 9%</t>
  </si>
  <si>
    <t>Egypt</t>
  </si>
  <si>
    <t>Francie</t>
  </si>
  <si>
    <t>Chorvatsko</t>
  </si>
  <si>
    <t>Itálie</t>
  </si>
  <si>
    <t>Portugalsko</t>
  </si>
  <si>
    <t>Rakousko</t>
  </si>
  <si>
    <t>Řecko</t>
  </si>
  <si>
    <t>Španělsko</t>
  </si>
  <si>
    <t>celkem</t>
  </si>
  <si>
    <t>průměrná cena zájezdu</t>
  </si>
  <si>
    <t>sloupce příjem CK a zisk vypočítejte s použitím vzorců</t>
  </si>
  <si>
    <t>ukotvěte příčku</t>
  </si>
  <si>
    <t>list pojmenujte přehled</t>
  </si>
  <si>
    <t>list kopírujte</t>
  </si>
  <si>
    <t>3. list pojmenujte formátování</t>
  </si>
  <si>
    <t>vložte sloupec navštěvovanost, do něj</t>
  </si>
  <si>
    <t>větší nebo roven 100, v opačném případě vypíše "nízká"</t>
  </si>
  <si>
    <t xml:space="preserve">zajistěte aby, slovo vysoká bylo psáno červeně </t>
  </si>
  <si>
    <t>na žlutém pozadí a slovo nízká modře na oranžovém pozadí</t>
  </si>
  <si>
    <t>4. list pojmenujte výběr</t>
  </si>
  <si>
    <t>nastavte pomocí filtrů zobrazení zemí, které navštívilo</t>
  </si>
  <si>
    <t>100 a více klientů a pobyt nebyl dražší než 10000 Kč</t>
  </si>
  <si>
    <t>počet navštívených zemí</t>
  </si>
  <si>
    <t>ÚKOLY:</t>
  </si>
  <si>
    <t>u peněžních částek nastavte formát 1 000,- Kč</t>
  </si>
  <si>
    <t>formátujte tabulku - u delších textů v záhlaví tabulky použijte zalomení sloupce, text příjem CK zapište svisle</t>
  </si>
  <si>
    <t>Žáci pracují na samostatných PC v programu MS Excel dle pokynů na jednotlivých listech a vytvořejí  výsledný dokument shodný s předlohou. Žáci pracují s listem CK ASTRA.</t>
  </si>
  <si>
    <t>Materiál je určen na procvičení znalostí z MS Excelu formou pracovního listu. Žáci využívají k jeho vypracování informační technologie.</t>
  </si>
  <si>
    <t>Úkoly jsou popsány přímo na pracovním listě, list je určen pro samostatnou práci.</t>
  </si>
  <si>
    <t>VY_32_INOVACE_97_Excel - filtr</t>
  </si>
  <si>
    <t xml:space="preserve">vložte funkci, která vypíše "vysoká" v případě, že je počet klientů </t>
  </si>
  <si>
    <t>2. list pojmenujte seznam (seřaďte země podle počtu klientů)</t>
  </si>
  <si>
    <t>cena nejdražšího  zájezdu</t>
  </si>
  <si>
    <t>cena nejlevnějšího zájezdu</t>
  </si>
  <si>
    <t xml:space="preserve">kolik zemí navštívilo 100 a více truristů </t>
  </si>
  <si>
    <t>kolik turistů navštívilo země s nízkou navštěvovaností</t>
  </si>
  <si>
    <t>kolik turistů navštívilo země s vysokou navštěvovaností</t>
  </si>
  <si>
    <t>žluté buňky vyplňte s užitím funkcí</t>
  </si>
  <si>
    <t>Podmíněné formátování, řazení, filtrování dat, práce s daty</t>
  </si>
  <si>
    <t xml:space="preserve">Samostatně vypracovat úkoly na listu CK Astra. </t>
  </si>
  <si>
    <t>Kopírování  vzorce, listu, formátu</t>
  </si>
  <si>
    <t>navštěvovanost</t>
  </si>
</sst>
</file>

<file path=xl/styles.xml><?xml version="1.0" encoding="utf-8"?>
<styleSheet xmlns="http://schemas.openxmlformats.org/spreadsheetml/2006/main">
  <numFmts count="4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_ ;\-#,##0\ "/>
    <numFmt numFmtId="166" formatCode="##,###&quot;,-  Kč&quot;"/>
  </numFmts>
  <fonts count="14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textRotation="90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/>
    </xf>
    <xf numFmtId="165" fontId="0" fillId="0" borderId="20" xfId="1" applyNumberFormat="1" applyFont="1" applyBorder="1"/>
    <xf numFmtId="166" fontId="0" fillId="0" borderId="20" xfId="0" applyNumberFormat="1" applyBorder="1"/>
    <xf numFmtId="166" fontId="0" fillId="0" borderId="14" xfId="0" applyNumberFormat="1" applyBorder="1"/>
    <xf numFmtId="165" fontId="0" fillId="0" borderId="1" xfId="1" applyNumberFormat="1" applyFont="1" applyBorder="1"/>
    <xf numFmtId="166" fontId="0" fillId="0" borderId="9" xfId="0" applyNumberFormat="1" applyBorder="1"/>
    <xf numFmtId="166" fontId="0" fillId="0" borderId="21" xfId="0" applyNumberFormat="1" applyBorder="1"/>
    <xf numFmtId="0" fontId="0" fillId="0" borderId="22" xfId="0" applyBorder="1" applyAlignment="1">
      <alignment horizontal="center"/>
    </xf>
    <xf numFmtId="165" fontId="0" fillId="0" borderId="22" xfId="1" applyNumberFormat="1" applyFont="1" applyBorder="1"/>
    <xf numFmtId="166" fontId="0" fillId="0" borderId="23" xfId="0" applyNumberFormat="1" applyBorder="1"/>
    <xf numFmtId="166" fontId="0" fillId="0" borderId="24" xfId="0" applyNumberFormat="1" applyBorder="1"/>
    <xf numFmtId="0" fontId="0" fillId="0" borderId="0" xfId="0" applyAlignment="1">
      <alignment horizontal="left"/>
    </xf>
    <xf numFmtId="0" fontId="11" fillId="0" borderId="0" xfId="0" applyFont="1" applyAlignment="1"/>
    <xf numFmtId="0" fontId="13" fillId="0" borderId="0" xfId="0" applyFont="1"/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166" fontId="0" fillId="3" borderId="1" xfId="0" applyNumberFormat="1" applyFill="1" applyBorder="1"/>
    <xf numFmtId="0" fontId="0" fillId="3" borderId="1" xfId="0" applyFill="1" applyBorder="1"/>
    <xf numFmtId="0" fontId="0" fillId="0" borderId="1" xfId="0" applyFill="1" applyBorder="1"/>
    <xf numFmtId="164" fontId="0" fillId="0" borderId="20" xfId="1" applyNumberFormat="1" applyFont="1" applyBorder="1"/>
    <xf numFmtId="164" fontId="0" fillId="0" borderId="1" xfId="1" applyNumberFormat="1" applyFont="1" applyBorder="1"/>
    <xf numFmtId="164" fontId="0" fillId="0" borderId="22" xfId="1" applyNumberFormat="1" applyFont="1" applyBorder="1"/>
    <xf numFmtId="164" fontId="0" fillId="0" borderId="1" xfId="1" applyNumberFormat="1" applyFont="1" applyFill="1" applyBorder="1"/>
    <xf numFmtId="164" fontId="0" fillId="3" borderId="1" xfId="0" applyNumberFormat="1" applyFill="1" applyBorder="1"/>
    <xf numFmtId="0" fontId="0" fillId="0" borderId="25" xfId="0" applyBorder="1" applyAlignment="1">
      <alignment horizontal="center" vertical="center" wrapText="1"/>
    </xf>
    <xf numFmtId="166" fontId="0" fillId="0" borderId="26" xfId="0" applyNumberFormat="1" applyBorder="1"/>
    <xf numFmtId="166" fontId="0" fillId="0" borderId="12" xfId="0" applyNumberFormat="1" applyBorder="1"/>
    <xf numFmtId="166" fontId="0" fillId="0" borderId="27" xfId="0" applyNumberFormat="1" applyBorder="1"/>
    <xf numFmtId="0" fontId="0" fillId="0" borderId="28" xfId="0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0" fillId="0" borderId="2" xfId="0" applyFill="1" applyBorder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 wrapText="1"/>
    </xf>
    <xf numFmtId="0" fontId="0" fillId="0" borderId="11" xfId="0" applyBorder="1" applyAlignment="1">
      <alignment horizontal="left"/>
    </xf>
  </cellXfs>
  <cellStyles count="2">
    <cellStyle name="měny" xfId="1" builtinId="4"/>
    <cellStyle name="normální" xfId="0" builtinId="0"/>
  </cellStyles>
  <dxfs count="2">
    <dxf>
      <font>
        <b/>
        <i val="0"/>
        <strike val="0"/>
        <color rgb="FF0070C0"/>
      </font>
      <fill>
        <patternFill>
          <bgColor rgb="FFFF660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15" workbookViewId="0">
      <selection activeCell="B25" sqref="B25:J25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67" t="s">
        <v>0</v>
      </c>
      <c r="B9" s="67"/>
      <c r="C9" s="67"/>
      <c r="D9" s="67"/>
      <c r="E9" s="67"/>
      <c r="F9" s="67"/>
      <c r="G9" s="67"/>
      <c r="H9" s="67"/>
      <c r="I9" s="67"/>
      <c r="J9" s="67"/>
    </row>
    <row r="10" spans="1:10" ht="23.25">
      <c r="A10" s="68" t="s">
        <v>1</v>
      </c>
      <c r="B10" s="68"/>
      <c r="C10" s="68"/>
      <c r="D10" s="68"/>
      <c r="E10" s="68"/>
      <c r="F10" s="68"/>
      <c r="G10" s="68"/>
      <c r="H10" s="68"/>
      <c r="I10" s="68"/>
      <c r="J10" s="68"/>
    </row>
    <row r="11" spans="1:10" ht="15.75">
      <c r="A11" s="2"/>
    </row>
    <row r="12" spans="1:10" ht="30">
      <c r="A12" s="69" t="s">
        <v>21</v>
      </c>
      <c r="B12" s="69"/>
      <c r="C12" s="69"/>
      <c r="D12" s="69"/>
      <c r="E12" s="69"/>
      <c r="F12" s="69"/>
      <c r="G12" s="69"/>
      <c r="H12" s="69"/>
      <c r="I12" s="69"/>
      <c r="J12" s="69"/>
    </row>
    <row r="13" spans="1:10" ht="15.75">
      <c r="A13" s="2"/>
    </row>
    <row r="14" spans="1:10" ht="15.75">
      <c r="A14" s="3" t="s">
        <v>2</v>
      </c>
      <c r="B14" s="70" t="s">
        <v>3</v>
      </c>
      <c r="C14" s="70"/>
      <c r="D14" s="70"/>
      <c r="E14" s="70"/>
      <c r="F14" s="70"/>
      <c r="G14" s="70"/>
      <c r="H14" s="70"/>
      <c r="I14" s="4"/>
      <c r="J14" s="5"/>
    </row>
    <row r="15" spans="1:10" ht="15.75">
      <c r="A15" s="6" t="s">
        <v>4</v>
      </c>
      <c r="B15" s="71" t="s">
        <v>60</v>
      </c>
      <c r="C15" s="71"/>
      <c r="D15" s="71"/>
      <c r="E15" s="71"/>
      <c r="F15" s="71"/>
      <c r="G15" s="71"/>
      <c r="H15" s="71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62" t="s">
        <v>5</v>
      </c>
      <c r="B17" s="63" t="s">
        <v>6</v>
      </c>
      <c r="C17" s="63"/>
      <c r="D17" s="63"/>
      <c r="E17" s="63"/>
      <c r="F17" s="63"/>
      <c r="G17" s="63"/>
      <c r="H17" s="63"/>
      <c r="I17" s="63"/>
      <c r="J17" s="64"/>
    </row>
    <row r="18" spans="1:10" ht="15.75">
      <c r="A18" s="62"/>
      <c r="B18" s="65" t="s">
        <v>15</v>
      </c>
      <c r="C18" s="65"/>
      <c r="D18" s="65"/>
      <c r="E18" s="65"/>
      <c r="F18" s="65"/>
      <c r="G18" s="65"/>
      <c r="H18" s="65"/>
      <c r="I18" s="65"/>
      <c r="J18" s="66"/>
    </row>
    <row r="19" spans="1:10" ht="30.75">
      <c r="A19" s="10" t="s">
        <v>7</v>
      </c>
      <c r="B19" s="77" t="s">
        <v>18</v>
      </c>
      <c r="C19" s="78"/>
      <c r="D19" s="78"/>
      <c r="E19" s="78"/>
      <c r="F19" s="78"/>
      <c r="G19" s="78"/>
      <c r="H19" s="78"/>
      <c r="I19" s="78"/>
      <c r="J19" s="79"/>
    </row>
    <row r="20" spans="1:10" ht="30">
      <c r="A20" s="11" t="s">
        <v>8</v>
      </c>
      <c r="B20" s="80" t="s">
        <v>17</v>
      </c>
      <c r="C20" s="80"/>
      <c r="D20" s="80"/>
      <c r="E20" s="80"/>
      <c r="F20" s="80"/>
      <c r="G20" s="80"/>
      <c r="H20" s="80"/>
      <c r="I20" s="80"/>
      <c r="J20" s="80"/>
    </row>
    <row r="21" spans="1:10">
      <c r="A21" s="12" t="s">
        <v>9</v>
      </c>
      <c r="B21" s="80" t="s">
        <v>20</v>
      </c>
      <c r="C21" s="80"/>
      <c r="D21" s="80"/>
      <c r="E21" s="80"/>
      <c r="F21" s="80"/>
      <c r="G21" s="80"/>
      <c r="H21" s="80"/>
      <c r="I21" s="80"/>
      <c r="J21" s="80"/>
    </row>
    <row r="22" spans="1:10">
      <c r="A22" s="12" t="s">
        <v>10</v>
      </c>
      <c r="B22" s="80" t="s">
        <v>16</v>
      </c>
      <c r="C22" s="80"/>
      <c r="D22" s="80"/>
      <c r="E22" s="80"/>
      <c r="F22" s="80"/>
      <c r="G22" s="80"/>
      <c r="H22" s="80"/>
      <c r="I22" s="80"/>
      <c r="J22" s="80"/>
    </row>
    <row r="23" spans="1:10" ht="31.5" customHeight="1">
      <c r="A23" s="13" t="s">
        <v>11</v>
      </c>
      <c r="B23" s="80" t="s">
        <v>58</v>
      </c>
      <c r="C23" s="80"/>
      <c r="D23" s="80"/>
      <c r="E23" s="80"/>
      <c r="F23" s="80"/>
      <c r="G23" s="80"/>
      <c r="H23" s="80"/>
      <c r="I23" s="80"/>
      <c r="J23" s="80"/>
    </row>
    <row r="24" spans="1:10" ht="51" customHeight="1">
      <c r="A24" s="19" t="s">
        <v>12</v>
      </c>
      <c r="B24" s="81" t="s">
        <v>57</v>
      </c>
      <c r="C24" s="81"/>
      <c r="D24" s="81"/>
      <c r="E24" s="81"/>
      <c r="F24" s="81"/>
      <c r="G24" s="81"/>
      <c r="H24" s="81"/>
      <c r="I24" s="81"/>
      <c r="J24" s="81"/>
    </row>
    <row r="25" spans="1:10" ht="27" customHeight="1">
      <c r="A25" s="20"/>
      <c r="B25" s="74" t="s">
        <v>59</v>
      </c>
      <c r="C25" s="75"/>
      <c r="D25" s="75"/>
      <c r="E25" s="75"/>
      <c r="F25" s="75"/>
      <c r="G25" s="75"/>
      <c r="H25" s="75"/>
      <c r="I25" s="75"/>
      <c r="J25" s="76"/>
    </row>
    <row r="26" spans="1:10" ht="30">
      <c r="A26" s="13" t="s">
        <v>13</v>
      </c>
      <c r="B26" s="72">
        <v>41200</v>
      </c>
      <c r="C26" s="72"/>
      <c r="D26" s="72"/>
      <c r="E26" s="72"/>
      <c r="F26" s="72"/>
      <c r="G26" s="72"/>
      <c r="H26" s="72"/>
      <c r="I26" s="72"/>
      <c r="J26" s="72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73" t="s">
        <v>19</v>
      </c>
      <c r="B28" s="73"/>
      <c r="C28" s="73"/>
      <c r="D28" s="73"/>
      <c r="E28" s="73"/>
      <c r="F28" s="73"/>
      <c r="G28" s="73"/>
      <c r="H28" s="73"/>
      <c r="I28" s="73"/>
      <c r="J28" s="73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23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69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 t="s">
        <v>71</v>
      </c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 t="s">
        <v>24</v>
      </c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22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70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  <mergeCell ref="A17:A18"/>
    <mergeCell ref="B17:J17"/>
    <mergeCell ref="B18:J18"/>
    <mergeCell ref="A9:J9"/>
    <mergeCell ref="A10:J10"/>
    <mergeCell ref="A12:J12"/>
    <mergeCell ref="B14:H14"/>
    <mergeCell ref="B15:H15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A41" sqref="A41:XFD42"/>
    </sheetView>
  </sheetViews>
  <sheetFormatPr defaultRowHeight="15"/>
  <cols>
    <col min="2" max="2" width="13.7109375" customWidth="1"/>
    <col min="3" max="3" width="9.7109375" customWidth="1"/>
    <col min="4" max="4" width="11.140625" customWidth="1"/>
    <col min="5" max="5" width="18.5703125" customWidth="1"/>
    <col min="6" max="6" width="21.85546875" customWidth="1"/>
  </cols>
  <sheetData>
    <row r="1" spans="1:8" ht="18">
      <c r="B1" s="42" t="s">
        <v>25</v>
      </c>
      <c r="C1" s="42"/>
      <c r="D1" s="42"/>
    </row>
    <row r="2" spans="1:8" ht="18.75" thickBot="1">
      <c r="B2" s="25"/>
      <c r="C2" s="25"/>
      <c r="D2" s="25"/>
    </row>
    <row r="3" spans="1:8" ht="15.75" thickBot="1">
      <c r="B3" s="26" t="s">
        <v>26</v>
      </c>
      <c r="C3" s="45" t="s">
        <v>27</v>
      </c>
      <c r="D3" s="45" t="s">
        <v>28</v>
      </c>
      <c r="E3" s="44" t="s">
        <v>29</v>
      </c>
      <c r="F3" s="29" t="s">
        <v>30</v>
      </c>
    </row>
    <row r="4" spans="1:8">
      <c r="B4" s="21" t="s">
        <v>31</v>
      </c>
      <c r="C4" s="30">
        <v>100</v>
      </c>
      <c r="D4" s="31">
        <v>15900</v>
      </c>
      <c r="E4" s="32"/>
      <c r="F4" s="33"/>
    </row>
    <row r="5" spans="1:8">
      <c r="B5" s="22" t="s">
        <v>32</v>
      </c>
      <c r="C5" s="24">
        <v>50</v>
      </c>
      <c r="D5" s="34">
        <v>11900</v>
      </c>
      <c r="E5" s="35"/>
      <c r="F5" s="36"/>
    </row>
    <row r="6" spans="1:8">
      <c r="B6" s="22" t="s">
        <v>33</v>
      </c>
      <c r="C6" s="24">
        <v>500</v>
      </c>
      <c r="D6" s="34">
        <v>8500</v>
      </c>
      <c r="E6" s="35"/>
      <c r="F6" s="36"/>
    </row>
    <row r="7" spans="1:8">
      <c r="B7" s="22" t="s">
        <v>34</v>
      </c>
      <c r="C7" s="24">
        <v>150</v>
      </c>
      <c r="D7" s="34">
        <v>10900</v>
      </c>
      <c r="E7" s="35"/>
      <c r="F7" s="36"/>
    </row>
    <row r="8" spans="1:8">
      <c r="B8" s="22" t="s">
        <v>35</v>
      </c>
      <c r="C8" s="24">
        <v>100</v>
      </c>
      <c r="D8" s="34">
        <v>11000</v>
      </c>
      <c r="E8" s="35"/>
      <c r="F8" s="36"/>
    </row>
    <row r="9" spans="1:8">
      <c r="B9" s="22" t="s">
        <v>36</v>
      </c>
      <c r="C9" s="24">
        <v>65</v>
      </c>
      <c r="D9" s="34">
        <v>9900</v>
      </c>
      <c r="E9" s="35"/>
      <c r="F9" s="36"/>
    </row>
    <row r="10" spans="1:8">
      <c r="B10" s="22" t="s">
        <v>37</v>
      </c>
      <c r="C10" s="24">
        <v>120</v>
      </c>
      <c r="D10" s="34">
        <v>14900</v>
      </c>
      <c r="E10" s="35"/>
      <c r="F10" s="36"/>
      <c r="H10" s="41"/>
    </row>
    <row r="11" spans="1:8" ht="15.75" thickBot="1">
      <c r="B11" s="23" t="s">
        <v>38</v>
      </c>
      <c r="C11" s="37">
        <v>90</v>
      </c>
      <c r="D11" s="38">
        <v>12900</v>
      </c>
      <c r="E11" s="39"/>
      <c r="F11" s="40"/>
    </row>
    <row r="14" spans="1:8">
      <c r="A14" s="85" t="s">
        <v>39</v>
      </c>
      <c r="B14" s="86"/>
      <c r="C14" s="47"/>
      <c r="D14" s="48"/>
      <c r="E14" s="47"/>
      <c r="F14" s="47"/>
    </row>
    <row r="15" spans="1:8">
      <c r="A15" s="85" t="s">
        <v>40</v>
      </c>
      <c r="B15" s="88"/>
      <c r="C15" s="88"/>
      <c r="D15" s="88"/>
      <c r="E15" s="86"/>
      <c r="F15" s="47"/>
    </row>
    <row r="16" spans="1:8">
      <c r="A16" s="85" t="s">
        <v>53</v>
      </c>
      <c r="B16" s="88"/>
      <c r="C16" s="88"/>
      <c r="D16" s="88"/>
      <c r="E16" s="86"/>
      <c r="F16" s="47"/>
    </row>
    <row r="17" spans="1:6">
      <c r="A17" s="85" t="s">
        <v>63</v>
      </c>
      <c r="B17" s="88"/>
      <c r="C17" s="88"/>
      <c r="D17" s="88"/>
      <c r="E17" s="86"/>
      <c r="F17" s="47"/>
    </row>
    <row r="18" spans="1:6">
      <c r="A18" s="85" t="s">
        <v>64</v>
      </c>
      <c r="B18" s="88"/>
      <c r="C18" s="88"/>
      <c r="D18" s="88"/>
      <c r="E18" s="86"/>
      <c r="F18" s="47"/>
    </row>
    <row r="19" spans="1:6">
      <c r="A19" s="82" t="s">
        <v>65</v>
      </c>
      <c r="B19" s="83"/>
      <c r="C19" s="83"/>
      <c r="D19" s="83"/>
      <c r="E19" s="84"/>
      <c r="F19" s="47"/>
    </row>
    <row r="20" spans="1:6">
      <c r="A20" s="82" t="s">
        <v>66</v>
      </c>
      <c r="B20" s="83"/>
      <c r="C20" s="83"/>
      <c r="D20" s="83"/>
      <c r="E20" s="84"/>
      <c r="F20" s="47"/>
    </row>
    <row r="21" spans="1:6">
      <c r="A21" s="82" t="s">
        <v>67</v>
      </c>
      <c r="B21" s="83"/>
      <c r="C21" s="83"/>
      <c r="D21" s="83"/>
      <c r="E21" s="84"/>
      <c r="F21" s="47"/>
    </row>
    <row r="23" spans="1:6" ht="26.25">
      <c r="A23" s="43" t="s">
        <v>54</v>
      </c>
    </row>
    <row r="24" spans="1:6">
      <c r="A24" s="87" t="s">
        <v>56</v>
      </c>
      <c r="B24" s="87"/>
      <c r="C24" s="87"/>
      <c r="D24" s="87"/>
      <c r="E24" s="87"/>
      <c r="F24" s="87"/>
    </row>
    <row r="25" spans="1:6">
      <c r="A25" t="s">
        <v>55</v>
      </c>
    </row>
    <row r="26" spans="1:6">
      <c r="A26" t="s">
        <v>41</v>
      </c>
    </row>
    <row r="27" spans="1:6">
      <c r="A27" t="s">
        <v>68</v>
      </c>
    </row>
    <row r="28" spans="1:6">
      <c r="A28" t="s">
        <v>42</v>
      </c>
    </row>
    <row r="29" spans="1:6">
      <c r="A29" t="s">
        <v>43</v>
      </c>
    </row>
    <row r="30" spans="1:6">
      <c r="A30" t="s">
        <v>44</v>
      </c>
    </row>
    <row r="31" spans="1:6">
      <c r="A31" t="s">
        <v>62</v>
      </c>
    </row>
    <row r="32" spans="1:6">
      <c r="A32" t="s">
        <v>45</v>
      </c>
    </row>
    <row r="33" spans="1:2">
      <c r="B33" t="s">
        <v>46</v>
      </c>
    </row>
    <row r="34" spans="1:2">
      <c r="B34" t="s">
        <v>61</v>
      </c>
    </row>
    <row r="35" spans="1:2">
      <c r="B35" t="s">
        <v>47</v>
      </c>
    </row>
    <row r="36" spans="1:2">
      <c r="B36" t="s">
        <v>48</v>
      </c>
    </row>
    <row r="37" spans="1:2">
      <c r="B37" t="s">
        <v>49</v>
      </c>
    </row>
    <row r="38" spans="1:2">
      <c r="A38" t="s">
        <v>50</v>
      </c>
    </row>
    <row r="39" spans="1:2">
      <c r="B39" t="s">
        <v>51</v>
      </c>
    </row>
    <row r="40" spans="1:2">
      <c r="B40" t="s">
        <v>52</v>
      </c>
    </row>
  </sheetData>
  <mergeCells count="9">
    <mergeCell ref="A19:E19"/>
    <mergeCell ref="A21:E21"/>
    <mergeCell ref="A14:B14"/>
    <mergeCell ref="A24:F24"/>
    <mergeCell ref="A15:E15"/>
    <mergeCell ref="A16:E16"/>
    <mergeCell ref="A17:E17"/>
    <mergeCell ref="A18:E18"/>
    <mergeCell ref="A20:E20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pane ySplit="3" topLeftCell="A4" activePane="bottomLeft" state="frozen"/>
      <selection pane="bottomLeft" activeCell="H19" sqref="H19"/>
    </sheetView>
  </sheetViews>
  <sheetFormatPr defaultRowHeight="15"/>
  <cols>
    <col min="2" max="2" width="13.7109375" customWidth="1"/>
    <col min="4" max="4" width="10.28515625" customWidth="1"/>
    <col min="5" max="5" width="18.5703125" customWidth="1"/>
    <col min="6" max="6" width="19" customWidth="1"/>
  </cols>
  <sheetData>
    <row r="1" spans="1:6" ht="18">
      <c r="B1" s="42" t="s">
        <v>25</v>
      </c>
      <c r="C1" s="42"/>
      <c r="D1" s="42"/>
    </row>
    <row r="2" spans="1:6" ht="18.75" thickBot="1">
      <c r="B2" s="25"/>
      <c r="C2" s="25"/>
      <c r="D2" s="25"/>
    </row>
    <row r="3" spans="1:6" ht="45.75" thickBot="1">
      <c r="B3" s="26" t="s">
        <v>26</v>
      </c>
      <c r="C3" s="27" t="s">
        <v>27</v>
      </c>
      <c r="D3" s="27" t="s">
        <v>28</v>
      </c>
      <c r="E3" s="28" t="s">
        <v>29</v>
      </c>
      <c r="F3" s="29" t="s">
        <v>30</v>
      </c>
    </row>
    <row r="4" spans="1:6">
      <c r="B4" s="21" t="s">
        <v>31</v>
      </c>
      <c r="C4" s="30">
        <v>100</v>
      </c>
      <c r="D4" s="49">
        <v>15900</v>
      </c>
      <c r="E4" s="32">
        <f>C4*D4</f>
        <v>1590000</v>
      </c>
      <c r="F4" s="33">
        <f>E4*0.09</f>
        <v>143100</v>
      </c>
    </row>
    <row r="5" spans="1:6">
      <c r="B5" s="22" t="s">
        <v>32</v>
      </c>
      <c r="C5" s="24">
        <v>50</v>
      </c>
      <c r="D5" s="50">
        <v>11900</v>
      </c>
      <c r="E5" s="35">
        <f t="shared" ref="E5:E11" si="0">C5*D5</f>
        <v>595000</v>
      </c>
      <c r="F5" s="36">
        <f t="shared" ref="F5:F11" si="1">E5*0.09</f>
        <v>53550</v>
      </c>
    </row>
    <row r="6" spans="1:6">
      <c r="B6" s="22" t="s">
        <v>33</v>
      </c>
      <c r="C6" s="24">
        <v>500</v>
      </c>
      <c r="D6" s="50">
        <v>8500</v>
      </c>
      <c r="E6" s="35">
        <f t="shared" si="0"/>
        <v>4250000</v>
      </c>
      <c r="F6" s="36">
        <f t="shared" si="1"/>
        <v>382500</v>
      </c>
    </row>
    <row r="7" spans="1:6">
      <c r="B7" s="22" t="s">
        <v>34</v>
      </c>
      <c r="C7" s="24">
        <v>150</v>
      </c>
      <c r="D7" s="50">
        <v>10900</v>
      </c>
      <c r="E7" s="35">
        <f t="shared" si="0"/>
        <v>1635000</v>
      </c>
      <c r="F7" s="36">
        <f t="shared" si="1"/>
        <v>147150</v>
      </c>
    </row>
    <row r="8" spans="1:6">
      <c r="B8" s="22" t="s">
        <v>35</v>
      </c>
      <c r="C8" s="24">
        <v>100</v>
      </c>
      <c r="D8" s="50">
        <v>11000</v>
      </c>
      <c r="E8" s="35">
        <f t="shared" si="0"/>
        <v>1100000</v>
      </c>
      <c r="F8" s="36">
        <f t="shared" si="1"/>
        <v>99000</v>
      </c>
    </row>
    <row r="9" spans="1:6">
      <c r="B9" s="22" t="s">
        <v>36</v>
      </c>
      <c r="C9" s="24">
        <v>65</v>
      </c>
      <c r="D9" s="50">
        <v>9900</v>
      </c>
      <c r="E9" s="35">
        <f t="shared" si="0"/>
        <v>643500</v>
      </c>
      <c r="F9" s="36">
        <f t="shared" si="1"/>
        <v>57915</v>
      </c>
    </row>
    <row r="10" spans="1:6">
      <c r="B10" s="22" t="s">
        <v>37</v>
      </c>
      <c r="C10" s="24">
        <v>120</v>
      </c>
      <c r="D10" s="50">
        <v>14900</v>
      </c>
      <c r="E10" s="35">
        <f t="shared" si="0"/>
        <v>1788000</v>
      </c>
      <c r="F10" s="36">
        <f t="shared" si="1"/>
        <v>160920</v>
      </c>
    </row>
    <row r="11" spans="1:6" ht="15.75" thickBot="1">
      <c r="B11" s="23" t="s">
        <v>38</v>
      </c>
      <c r="C11" s="37">
        <v>90</v>
      </c>
      <c r="D11" s="51">
        <v>12900</v>
      </c>
      <c r="E11" s="39">
        <f t="shared" si="0"/>
        <v>1161000</v>
      </c>
      <c r="F11" s="40">
        <f t="shared" si="1"/>
        <v>104490</v>
      </c>
    </row>
    <row r="14" spans="1:6">
      <c r="A14" s="85" t="s">
        <v>39</v>
      </c>
      <c r="B14" s="86"/>
      <c r="C14" s="47">
        <f>SUM(C4:C11)</f>
        <v>1175</v>
      </c>
      <c r="D14" s="52"/>
      <c r="E14" s="46">
        <f t="shared" ref="E14:F14" si="2">SUM(E4:E11)</f>
        <v>12762500</v>
      </c>
      <c r="F14" s="46">
        <f t="shared" si="2"/>
        <v>1148625</v>
      </c>
    </row>
    <row r="15" spans="1:6">
      <c r="A15" s="85" t="s">
        <v>40</v>
      </c>
      <c r="B15" s="88"/>
      <c r="C15" s="88"/>
      <c r="D15" s="88"/>
      <c r="E15" s="86"/>
      <c r="F15" s="46">
        <f>AVERAGE(D4:D11)</f>
        <v>11987.5</v>
      </c>
    </row>
    <row r="16" spans="1:6">
      <c r="A16" s="85" t="s">
        <v>53</v>
      </c>
      <c r="B16" s="88"/>
      <c r="C16" s="88"/>
      <c r="D16" s="88"/>
      <c r="E16" s="86"/>
      <c r="F16" s="47">
        <f>COUNTA(B4:B11)</f>
        <v>8</v>
      </c>
    </row>
    <row r="17" spans="1:6">
      <c r="A17" s="85" t="s">
        <v>63</v>
      </c>
      <c r="B17" s="88"/>
      <c r="C17" s="88"/>
      <c r="D17" s="88"/>
      <c r="E17" s="86"/>
      <c r="F17" s="53">
        <f>MAX(D4:D11)</f>
        <v>15900</v>
      </c>
    </row>
    <row r="18" spans="1:6">
      <c r="A18" s="85" t="s">
        <v>64</v>
      </c>
      <c r="B18" s="88"/>
      <c r="C18" s="88"/>
      <c r="D18" s="88"/>
      <c r="E18" s="86"/>
      <c r="F18" s="53">
        <f>MIN(D4:D11)</f>
        <v>8500</v>
      </c>
    </row>
    <row r="19" spans="1:6">
      <c r="A19" s="82" t="s">
        <v>65</v>
      </c>
      <c r="B19" s="83"/>
      <c r="C19" s="83"/>
      <c r="D19" s="83"/>
      <c r="E19" s="84"/>
      <c r="F19" s="47">
        <f>COUNTIF(C4:C11,"&gt;=100")</f>
        <v>5</v>
      </c>
    </row>
    <row r="20" spans="1:6">
      <c r="A20" s="82" t="s">
        <v>66</v>
      </c>
      <c r="B20" s="83"/>
      <c r="C20" s="83"/>
      <c r="D20" s="83"/>
      <c r="E20" s="84"/>
      <c r="F20" s="47">
        <f>SUMIF(C4:C11,"&lt;100")</f>
        <v>205</v>
      </c>
    </row>
    <row r="21" spans="1:6">
      <c r="A21" s="82" t="s">
        <v>67</v>
      </c>
      <c r="B21" s="83"/>
      <c r="C21" s="83"/>
      <c r="D21" s="83"/>
      <c r="E21" s="84"/>
      <c r="F21" s="47">
        <f>SUMIF(C4:C11,"&gt;=100")</f>
        <v>970</v>
      </c>
    </row>
    <row r="23" spans="1:6" ht="26.25">
      <c r="A23" s="43" t="s">
        <v>54</v>
      </c>
    </row>
    <row r="24" spans="1:6">
      <c r="A24" s="87" t="s">
        <v>56</v>
      </c>
      <c r="B24" s="87"/>
      <c r="C24" s="87"/>
      <c r="D24" s="87"/>
      <c r="E24" s="87"/>
      <c r="F24" s="87"/>
    </row>
    <row r="25" spans="1:6">
      <c r="A25" t="s">
        <v>55</v>
      </c>
    </row>
    <row r="26" spans="1:6">
      <c r="A26" t="s">
        <v>41</v>
      </c>
    </row>
    <row r="27" spans="1:6">
      <c r="A27" t="s">
        <v>68</v>
      </c>
    </row>
    <row r="28" spans="1:6">
      <c r="A28" t="s">
        <v>42</v>
      </c>
    </row>
    <row r="29" spans="1:6">
      <c r="A29" t="s">
        <v>43</v>
      </c>
    </row>
    <row r="30" spans="1:6">
      <c r="A30" t="s">
        <v>44</v>
      </c>
    </row>
    <row r="31" spans="1:6">
      <c r="A31" t="s">
        <v>62</v>
      </c>
    </row>
    <row r="32" spans="1:6">
      <c r="A32" t="s">
        <v>45</v>
      </c>
    </row>
    <row r="33" spans="1:2">
      <c r="B33" t="s">
        <v>46</v>
      </c>
    </row>
    <row r="34" spans="1:2">
      <c r="B34" t="s">
        <v>61</v>
      </c>
    </row>
    <row r="35" spans="1:2">
      <c r="B35" t="s">
        <v>47</v>
      </c>
    </row>
    <row r="36" spans="1:2">
      <c r="B36" t="s">
        <v>48</v>
      </c>
    </row>
    <row r="37" spans="1:2">
      <c r="B37" t="s">
        <v>49</v>
      </c>
    </row>
    <row r="38" spans="1:2">
      <c r="A38" t="s">
        <v>50</v>
      </c>
    </row>
    <row r="39" spans="1:2">
      <c r="B39" t="s">
        <v>51</v>
      </c>
    </row>
    <row r="40" spans="1:2">
      <c r="B40" t="s">
        <v>52</v>
      </c>
    </row>
  </sheetData>
  <mergeCells count="9">
    <mergeCell ref="A20:E20"/>
    <mergeCell ref="A21:E21"/>
    <mergeCell ref="A24:F24"/>
    <mergeCell ref="A14:B14"/>
    <mergeCell ref="A15:E15"/>
    <mergeCell ref="A16:E16"/>
    <mergeCell ref="A17:E17"/>
    <mergeCell ref="A18:E18"/>
    <mergeCell ref="A19:E19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pane ySplit="3" topLeftCell="A32" activePane="bottomLeft" state="frozen"/>
      <selection activeCell="F32" sqref="F32"/>
      <selection pane="bottomLeft" activeCell="A41" sqref="A41:XFD42"/>
    </sheetView>
  </sheetViews>
  <sheetFormatPr defaultRowHeight="15"/>
  <cols>
    <col min="2" max="2" width="13.7109375" customWidth="1"/>
    <col min="4" max="4" width="10.28515625" customWidth="1"/>
    <col min="5" max="5" width="18.5703125" customWidth="1"/>
    <col min="6" max="6" width="19" customWidth="1"/>
  </cols>
  <sheetData>
    <row r="1" spans="1:6" ht="18">
      <c r="B1" s="42" t="s">
        <v>25</v>
      </c>
      <c r="C1" s="42"/>
      <c r="D1" s="42"/>
    </row>
    <row r="2" spans="1:6" ht="18.75" thickBot="1">
      <c r="B2" s="25"/>
      <c r="C2" s="25"/>
      <c r="D2" s="25"/>
    </row>
    <row r="3" spans="1:6" ht="45.75" thickBot="1">
      <c r="B3" s="26" t="s">
        <v>26</v>
      </c>
      <c r="C3" s="27" t="s">
        <v>27</v>
      </c>
      <c r="D3" s="27" t="s">
        <v>28</v>
      </c>
      <c r="E3" s="28" t="s">
        <v>29</v>
      </c>
      <c r="F3" s="29" t="s">
        <v>30</v>
      </c>
    </row>
    <row r="4" spans="1:6">
      <c r="B4" s="21" t="s">
        <v>31</v>
      </c>
      <c r="C4" s="30">
        <v>100</v>
      </c>
      <c r="D4" s="49">
        <v>15900</v>
      </c>
      <c r="E4" s="32">
        <f>C4*D4</f>
        <v>1590000</v>
      </c>
      <c r="F4" s="33">
        <f>E4*0.09</f>
        <v>143100</v>
      </c>
    </row>
    <row r="5" spans="1:6">
      <c r="B5" s="22" t="s">
        <v>32</v>
      </c>
      <c r="C5" s="24">
        <v>50</v>
      </c>
      <c r="D5" s="50">
        <v>11900</v>
      </c>
      <c r="E5" s="35">
        <f t="shared" ref="E5:E11" si="0">C5*D5</f>
        <v>595000</v>
      </c>
      <c r="F5" s="36">
        <f t="shared" ref="F5:F11" si="1">E5*0.09</f>
        <v>53550</v>
      </c>
    </row>
    <row r="6" spans="1:6">
      <c r="B6" s="22" t="s">
        <v>33</v>
      </c>
      <c r="C6" s="24">
        <v>500</v>
      </c>
      <c r="D6" s="50">
        <v>8500</v>
      </c>
      <c r="E6" s="35">
        <f t="shared" si="0"/>
        <v>4250000</v>
      </c>
      <c r="F6" s="36">
        <f t="shared" si="1"/>
        <v>382500</v>
      </c>
    </row>
    <row r="7" spans="1:6">
      <c r="B7" s="22" t="s">
        <v>34</v>
      </c>
      <c r="C7" s="24">
        <v>150</v>
      </c>
      <c r="D7" s="50">
        <v>10900</v>
      </c>
      <c r="E7" s="35">
        <f t="shared" si="0"/>
        <v>1635000</v>
      </c>
      <c r="F7" s="36">
        <f t="shared" si="1"/>
        <v>147150</v>
      </c>
    </row>
    <row r="8" spans="1:6">
      <c r="B8" s="22" t="s">
        <v>35</v>
      </c>
      <c r="C8" s="24">
        <v>100</v>
      </c>
      <c r="D8" s="50">
        <v>11000</v>
      </c>
      <c r="E8" s="35">
        <f t="shared" si="0"/>
        <v>1100000</v>
      </c>
      <c r="F8" s="36">
        <f t="shared" si="1"/>
        <v>99000</v>
      </c>
    </row>
    <row r="9" spans="1:6">
      <c r="B9" s="22" t="s">
        <v>36</v>
      </c>
      <c r="C9" s="24">
        <v>65</v>
      </c>
      <c r="D9" s="50">
        <v>9900</v>
      </c>
      <c r="E9" s="35">
        <f t="shared" si="0"/>
        <v>643500</v>
      </c>
      <c r="F9" s="36">
        <f t="shared" si="1"/>
        <v>57915</v>
      </c>
    </row>
    <row r="10" spans="1:6">
      <c r="B10" s="22" t="s">
        <v>37</v>
      </c>
      <c r="C10" s="24">
        <v>120</v>
      </c>
      <c r="D10" s="50">
        <v>14900</v>
      </c>
      <c r="E10" s="35">
        <f t="shared" si="0"/>
        <v>1788000</v>
      </c>
      <c r="F10" s="36">
        <f t="shared" si="1"/>
        <v>160920</v>
      </c>
    </row>
    <row r="11" spans="1:6" ht="15.75" thickBot="1">
      <c r="B11" s="23" t="s">
        <v>38</v>
      </c>
      <c r="C11" s="37">
        <v>90</v>
      </c>
      <c r="D11" s="51">
        <v>12900</v>
      </c>
      <c r="E11" s="39">
        <f t="shared" si="0"/>
        <v>1161000</v>
      </c>
      <c r="F11" s="40">
        <f t="shared" si="1"/>
        <v>104490</v>
      </c>
    </row>
    <row r="14" spans="1:6">
      <c r="A14" s="85" t="s">
        <v>39</v>
      </c>
      <c r="B14" s="86"/>
      <c r="C14" s="47">
        <f>SUM(C4:C11)</f>
        <v>1175</v>
      </c>
      <c r="D14" s="52"/>
      <c r="E14" s="46">
        <f t="shared" ref="E14:F14" si="2">SUM(E4:E11)</f>
        <v>12762500</v>
      </c>
      <c r="F14" s="46">
        <f t="shared" si="2"/>
        <v>1148625</v>
      </c>
    </row>
    <row r="15" spans="1:6">
      <c r="A15" s="85" t="s">
        <v>40</v>
      </c>
      <c r="B15" s="88"/>
      <c r="C15" s="88"/>
      <c r="D15" s="88"/>
      <c r="E15" s="86"/>
      <c r="F15" s="46">
        <f>AVERAGE(D4:D11)</f>
        <v>11987.5</v>
      </c>
    </row>
    <row r="16" spans="1:6">
      <c r="A16" s="85" t="s">
        <v>53</v>
      </c>
      <c r="B16" s="88"/>
      <c r="C16" s="88"/>
      <c r="D16" s="88"/>
      <c r="E16" s="86"/>
      <c r="F16" s="47">
        <f>COUNTA(B4:B11)</f>
        <v>8</v>
      </c>
    </row>
    <row r="17" spans="1:6">
      <c r="A17" s="85" t="s">
        <v>63</v>
      </c>
      <c r="B17" s="88"/>
      <c r="C17" s="88"/>
      <c r="D17" s="88"/>
      <c r="E17" s="86"/>
      <c r="F17" s="53">
        <f>MAX(D4:D11)</f>
        <v>15900</v>
      </c>
    </row>
    <row r="18" spans="1:6">
      <c r="A18" s="85" t="s">
        <v>64</v>
      </c>
      <c r="B18" s="88"/>
      <c r="C18" s="88"/>
      <c r="D18" s="88"/>
      <c r="E18" s="86"/>
      <c r="F18" s="53">
        <f>MIN(D4:D11)</f>
        <v>8500</v>
      </c>
    </row>
    <row r="19" spans="1:6">
      <c r="A19" s="82" t="s">
        <v>65</v>
      </c>
      <c r="B19" s="83"/>
      <c r="C19" s="83"/>
      <c r="D19" s="83"/>
      <c r="E19" s="84"/>
      <c r="F19" s="47">
        <f>COUNTIF(C4:C11,"&gt;=100")</f>
        <v>5</v>
      </c>
    </row>
    <row r="20" spans="1:6">
      <c r="A20" s="82" t="s">
        <v>66</v>
      </c>
      <c r="B20" s="83"/>
      <c r="C20" s="83"/>
      <c r="D20" s="83"/>
      <c r="E20" s="84"/>
      <c r="F20" s="47">
        <f>SUMIF(C4:C11,"&lt;100")</f>
        <v>205</v>
      </c>
    </row>
    <row r="21" spans="1:6">
      <c r="A21" s="82" t="s">
        <v>67</v>
      </c>
      <c r="B21" s="83"/>
      <c r="C21" s="83"/>
      <c r="D21" s="83"/>
      <c r="E21" s="84"/>
      <c r="F21" s="47">
        <f>SUMIF(C4:C11,"&gt;=100")</f>
        <v>970</v>
      </c>
    </row>
    <row r="23" spans="1:6" ht="26.25">
      <c r="A23" s="43" t="s">
        <v>54</v>
      </c>
    </row>
    <row r="24" spans="1:6">
      <c r="A24" s="87" t="s">
        <v>56</v>
      </c>
      <c r="B24" s="87"/>
      <c r="C24" s="87"/>
      <c r="D24" s="87"/>
      <c r="E24" s="87"/>
      <c r="F24" s="87"/>
    </row>
    <row r="25" spans="1:6">
      <c r="A25" t="s">
        <v>55</v>
      </c>
    </row>
    <row r="26" spans="1:6">
      <c r="A26" t="s">
        <v>41</v>
      </c>
    </row>
    <row r="27" spans="1:6">
      <c r="A27" t="s">
        <v>68</v>
      </c>
    </row>
    <row r="28" spans="1:6">
      <c r="A28" t="s">
        <v>42</v>
      </c>
    </row>
    <row r="29" spans="1:6">
      <c r="A29" t="s">
        <v>43</v>
      </c>
    </row>
    <row r="30" spans="1:6">
      <c r="A30" t="s">
        <v>44</v>
      </c>
    </row>
    <row r="31" spans="1:6">
      <c r="A31" t="s">
        <v>62</v>
      </c>
    </row>
    <row r="32" spans="1:6">
      <c r="A32" t="s">
        <v>45</v>
      </c>
    </row>
    <row r="33" spans="1:2">
      <c r="B33" t="s">
        <v>46</v>
      </c>
    </row>
    <row r="34" spans="1:2">
      <c r="B34" t="s">
        <v>61</v>
      </c>
    </row>
    <row r="35" spans="1:2">
      <c r="B35" t="s">
        <v>47</v>
      </c>
    </row>
    <row r="36" spans="1:2">
      <c r="B36" t="s">
        <v>48</v>
      </c>
    </row>
    <row r="37" spans="1:2">
      <c r="B37" t="s">
        <v>49</v>
      </c>
    </row>
    <row r="38" spans="1:2">
      <c r="A38" t="s">
        <v>50</v>
      </c>
    </row>
    <row r="39" spans="1:2">
      <c r="B39" t="s">
        <v>51</v>
      </c>
    </row>
    <row r="40" spans="1:2">
      <c r="B40" t="s">
        <v>52</v>
      </c>
    </row>
  </sheetData>
  <mergeCells count="9">
    <mergeCell ref="A20:E20"/>
    <mergeCell ref="A21:E21"/>
    <mergeCell ref="A24:F24"/>
    <mergeCell ref="A14:B14"/>
    <mergeCell ref="A15:E15"/>
    <mergeCell ref="A16:E16"/>
    <mergeCell ref="A17:E17"/>
    <mergeCell ref="A18:E18"/>
    <mergeCell ref="A19:E19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0"/>
  <sheetViews>
    <sheetView workbookViewId="0">
      <pane ySplit="3" topLeftCell="A28" activePane="bottomLeft" state="frozen"/>
      <selection pane="bottomLeft" activeCell="A41" sqref="A41:XFD42"/>
    </sheetView>
  </sheetViews>
  <sheetFormatPr defaultRowHeight="15"/>
  <cols>
    <col min="2" max="2" width="13.7109375" customWidth="1"/>
    <col min="4" max="4" width="10.28515625" customWidth="1"/>
    <col min="5" max="5" width="18.5703125" customWidth="1"/>
    <col min="6" max="6" width="19" customWidth="1"/>
  </cols>
  <sheetData>
    <row r="1" spans="1:6" ht="18">
      <c r="B1" s="42" t="s">
        <v>25</v>
      </c>
      <c r="C1" s="42"/>
      <c r="D1" s="42"/>
    </row>
    <row r="2" spans="1:6" ht="18.75" thickBot="1">
      <c r="B2" s="25"/>
      <c r="C2" s="25"/>
      <c r="D2" s="25"/>
    </row>
    <row r="3" spans="1:6" ht="45.75" thickBot="1">
      <c r="B3" s="26" t="s">
        <v>26</v>
      </c>
      <c r="C3" s="27" t="s">
        <v>27</v>
      </c>
      <c r="D3" s="27" t="s">
        <v>28</v>
      </c>
      <c r="E3" s="28" t="s">
        <v>29</v>
      </c>
      <c r="F3" s="29" t="s">
        <v>30</v>
      </c>
    </row>
    <row r="4" spans="1:6">
      <c r="B4" s="21" t="s">
        <v>32</v>
      </c>
      <c r="C4" s="30">
        <v>50</v>
      </c>
      <c r="D4" s="49">
        <v>11900</v>
      </c>
      <c r="E4" s="32">
        <f t="shared" ref="E4:E11" si="0">C4*D4</f>
        <v>595000</v>
      </c>
      <c r="F4" s="33">
        <f t="shared" ref="F4:F11" si="1">E4*0.09</f>
        <v>53550</v>
      </c>
    </row>
    <row r="5" spans="1:6">
      <c r="B5" s="22" t="s">
        <v>36</v>
      </c>
      <c r="C5" s="24">
        <v>65</v>
      </c>
      <c r="D5" s="50">
        <v>9900</v>
      </c>
      <c r="E5" s="35">
        <f t="shared" si="0"/>
        <v>643500</v>
      </c>
      <c r="F5" s="36">
        <f t="shared" si="1"/>
        <v>57915</v>
      </c>
    </row>
    <row r="6" spans="1:6">
      <c r="B6" s="22" t="s">
        <v>38</v>
      </c>
      <c r="C6" s="24">
        <v>90</v>
      </c>
      <c r="D6" s="50">
        <v>12900</v>
      </c>
      <c r="E6" s="35">
        <f t="shared" si="0"/>
        <v>1161000</v>
      </c>
      <c r="F6" s="36">
        <f t="shared" si="1"/>
        <v>104490</v>
      </c>
    </row>
    <row r="7" spans="1:6">
      <c r="B7" s="22" t="s">
        <v>31</v>
      </c>
      <c r="C7" s="24">
        <v>100</v>
      </c>
      <c r="D7" s="50">
        <v>15900</v>
      </c>
      <c r="E7" s="35">
        <f t="shared" si="0"/>
        <v>1590000</v>
      </c>
      <c r="F7" s="36">
        <f t="shared" si="1"/>
        <v>143100</v>
      </c>
    </row>
    <row r="8" spans="1:6">
      <c r="B8" s="22" t="s">
        <v>35</v>
      </c>
      <c r="C8" s="24">
        <v>100</v>
      </c>
      <c r="D8" s="50">
        <v>11000</v>
      </c>
      <c r="E8" s="35">
        <f t="shared" si="0"/>
        <v>1100000</v>
      </c>
      <c r="F8" s="36">
        <f t="shared" si="1"/>
        <v>99000</v>
      </c>
    </row>
    <row r="9" spans="1:6">
      <c r="B9" s="22" t="s">
        <v>37</v>
      </c>
      <c r="C9" s="24">
        <v>120</v>
      </c>
      <c r="D9" s="50">
        <v>14900</v>
      </c>
      <c r="E9" s="35">
        <f t="shared" si="0"/>
        <v>1788000</v>
      </c>
      <c r="F9" s="36">
        <f t="shared" si="1"/>
        <v>160920</v>
      </c>
    </row>
    <row r="10" spans="1:6">
      <c r="B10" s="22" t="s">
        <v>34</v>
      </c>
      <c r="C10" s="24">
        <v>150</v>
      </c>
      <c r="D10" s="50">
        <v>10900</v>
      </c>
      <c r="E10" s="35">
        <f t="shared" si="0"/>
        <v>1635000</v>
      </c>
      <c r="F10" s="36">
        <f t="shared" si="1"/>
        <v>147150</v>
      </c>
    </row>
    <row r="11" spans="1:6" ht="15.75" thickBot="1">
      <c r="B11" s="23" t="s">
        <v>33</v>
      </c>
      <c r="C11" s="37">
        <v>500</v>
      </c>
      <c r="D11" s="51">
        <v>8500</v>
      </c>
      <c r="E11" s="39">
        <f t="shared" si="0"/>
        <v>4250000</v>
      </c>
      <c r="F11" s="40">
        <f t="shared" si="1"/>
        <v>382500</v>
      </c>
    </row>
    <row r="14" spans="1:6">
      <c r="A14" s="85" t="s">
        <v>39</v>
      </c>
      <c r="B14" s="86"/>
      <c r="C14" s="47">
        <f>SUM(C4:C11)</f>
        <v>1175</v>
      </c>
      <c r="D14" s="52"/>
      <c r="E14" s="46">
        <f t="shared" ref="E14:F14" si="2">SUM(E4:E11)</f>
        <v>12762500</v>
      </c>
      <c r="F14" s="46">
        <f t="shared" si="2"/>
        <v>1148625</v>
      </c>
    </row>
    <row r="15" spans="1:6">
      <c r="A15" s="85" t="s">
        <v>40</v>
      </c>
      <c r="B15" s="88"/>
      <c r="C15" s="88"/>
      <c r="D15" s="88"/>
      <c r="E15" s="86"/>
      <c r="F15" s="46">
        <f>AVERAGE(D4:D11)</f>
        <v>11987.5</v>
      </c>
    </row>
    <row r="16" spans="1:6">
      <c r="A16" s="85" t="s">
        <v>53</v>
      </c>
      <c r="B16" s="88"/>
      <c r="C16" s="88"/>
      <c r="D16" s="88"/>
      <c r="E16" s="86"/>
      <c r="F16" s="47">
        <f>COUNTA(B4:B11)</f>
        <v>8</v>
      </c>
    </row>
    <row r="17" spans="1:6">
      <c r="A17" s="85" t="s">
        <v>63</v>
      </c>
      <c r="B17" s="88"/>
      <c r="C17" s="88"/>
      <c r="D17" s="88"/>
      <c r="E17" s="86"/>
      <c r="F17" s="53">
        <f>MAX(D4:D11)</f>
        <v>15900</v>
      </c>
    </row>
    <row r="18" spans="1:6">
      <c r="A18" s="85" t="s">
        <v>64</v>
      </c>
      <c r="B18" s="88"/>
      <c r="C18" s="88"/>
      <c r="D18" s="88"/>
      <c r="E18" s="86"/>
      <c r="F18" s="53">
        <f>MIN(D4:D11)</f>
        <v>8500</v>
      </c>
    </row>
    <row r="19" spans="1:6">
      <c r="A19" s="82" t="s">
        <v>65</v>
      </c>
      <c r="B19" s="83"/>
      <c r="C19" s="83"/>
      <c r="D19" s="83"/>
      <c r="E19" s="84"/>
      <c r="F19" s="47">
        <f>COUNTIF(C4:C11,"&gt;=100")</f>
        <v>5</v>
      </c>
    </row>
    <row r="20" spans="1:6">
      <c r="A20" s="82" t="s">
        <v>66</v>
      </c>
      <c r="B20" s="83"/>
      <c r="C20" s="83"/>
      <c r="D20" s="83"/>
      <c r="E20" s="84"/>
      <c r="F20" s="47">
        <f>SUMIF(C4:C11,"&lt;100")</f>
        <v>205</v>
      </c>
    </row>
    <row r="21" spans="1:6">
      <c r="A21" s="82" t="s">
        <v>67</v>
      </c>
      <c r="B21" s="83"/>
      <c r="C21" s="83"/>
      <c r="D21" s="83"/>
      <c r="E21" s="84"/>
      <c r="F21" s="47">
        <f>SUMIF(C4:C11,"&gt;=100")</f>
        <v>970</v>
      </c>
    </row>
    <row r="23" spans="1:6" ht="26.25">
      <c r="A23" s="43" t="s">
        <v>54</v>
      </c>
    </row>
    <row r="24" spans="1:6">
      <c r="A24" s="87" t="s">
        <v>56</v>
      </c>
      <c r="B24" s="87"/>
      <c r="C24" s="87"/>
      <c r="D24" s="87"/>
      <c r="E24" s="87"/>
      <c r="F24" s="87"/>
    </row>
    <row r="25" spans="1:6">
      <c r="A25" t="s">
        <v>55</v>
      </c>
    </row>
    <row r="26" spans="1:6">
      <c r="A26" t="s">
        <v>41</v>
      </c>
    </row>
    <row r="27" spans="1:6">
      <c r="A27" t="s">
        <v>68</v>
      </c>
    </row>
    <row r="28" spans="1:6">
      <c r="A28" t="s">
        <v>42</v>
      </c>
    </row>
    <row r="29" spans="1:6">
      <c r="A29" t="s">
        <v>43</v>
      </c>
    </row>
    <row r="30" spans="1:6">
      <c r="A30" t="s">
        <v>44</v>
      </c>
    </row>
    <row r="31" spans="1:6">
      <c r="A31" t="s">
        <v>62</v>
      </c>
    </row>
    <row r="32" spans="1:6">
      <c r="A32" t="s">
        <v>45</v>
      </c>
    </row>
    <row r="33" spans="1:2">
      <c r="B33" t="s">
        <v>46</v>
      </c>
    </row>
    <row r="34" spans="1:2">
      <c r="B34" t="s">
        <v>61</v>
      </c>
    </row>
    <row r="35" spans="1:2">
      <c r="B35" t="s">
        <v>47</v>
      </c>
    </row>
    <row r="36" spans="1:2">
      <c r="B36" t="s">
        <v>48</v>
      </c>
    </row>
    <row r="37" spans="1:2">
      <c r="B37" t="s">
        <v>49</v>
      </c>
    </row>
    <row r="38" spans="1:2">
      <c r="A38" t="s">
        <v>50</v>
      </c>
    </row>
    <row r="39" spans="1:2">
      <c r="B39" t="s">
        <v>51</v>
      </c>
    </row>
    <row r="40" spans="1:2">
      <c r="B40" t="s">
        <v>52</v>
      </c>
    </row>
  </sheetData>
  <sortState ref="B4:F11">
    <sortCondition ref="C4:C11"/>
  </sortState>
  <mergeCells count="9">
    <mergeCell ref="A20:E20"/>
    <mergeCell ref="A21:E21"/>
    <mergeCell ref="A24:F24"/>
    <mergeCell ref="A14:B14"/>
    <mergeCell ref="A15:E15"/>
    <mergeCell ref="A16:E16"/>
    <mergeCell ref="A17:E17"/>
    <mergeCell ref="A18:E18"/>
    <mergeCell ref="A19:E19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0"/>
  <sheetViews>
    <sheetView workbookViewId="0">
      <pane ySplit="3" topLeftCell="A24" activePane="bottomLeft" state="frozen"/>
      <selection activeCell="F32" sqref="F32"/>
      <selection pane="bottomLeft" activeCell="A41" sqref="A41:XFD42"/>
    </sheetView>
  </sheetViews>
  <sheetFormatPr defaultRowHeight="15"/>
  <cols>
    <col min="2" max="2" width="13.7109375" customWidth="1"/>
    <col min="4" max="4" width="10.28515625" customWidth="1"/>
    <col min="5" max="5" width="18.5703125" customWidth="1"/>
    <col min="6" max="6" width="19" customWidth="1"/>
    <col min="7" max="8" width="9.42578125" customWidth="1"/>
  </cols>
  <sheetData>
    <row r="1" spans="1:7" ht="18">
      <c r="B1" s="42" t="s">
        <v>25</v>
      </c>
      <c r="C1" s="42"/>
      <c r="D1" s="42"/>
    </row>
    <row r="2" spans="1:7" ht="18.75" thickBot="1">
      <c r="B2" s="25"/>
      <c r="C2" s="25"/>
      <c r="D2" s="25"/>
    </row>
    <row r="3" spans="1:7" ht="45.75" thickBot="1">
      <c r="B3" s="26" t="s">
        <v>26</v>
      </c>
      <c r="C3" s="27" t="s">
        <v>27</v>
      </c>
      <c r="D3" s="27" t="s">
        <v>28</v>
      </c>
      <c r="E3" s="28" t="s">
        <v>29</v>
      </c>
      <c r="F3" s="54" t="s">
        <v>30</v>
      </c>
      <c r="G3" s="58" t="s">
        <v>72</v>
      </c>
    </row>
    <row r="4" spans="1:7">
      <c r="B4" s="21" t="s">
        <v>31</v>
      </c>
      <c r="C4" s="30">
        <v>100</v>
      </c>
      <c r="D4" s="49">
        <v>15900</v>
      </c>
      <c r="E4" s="32">
        <f>C4*D4</f>
        <v>1590000</v>
      </c>
      <c r="F4" s="55">
        <f>E4*0.09</f>
        <v>143100</v>
      </c>
      <c r="G4" s="59" t="str">
        <f>IF(C4&gt;=100,"vysoká","nízká")</f>
        <v>vysoká</v>
      </c>
    </row>
    <row r="5" spans="1:7">
      <c r="B5" s="22" t="s">
        <v>32</v>
      </c>
      <c r="C5" s="24">
        <v>50</v>
      </c>
      <c r="D5" s="50">
        <v>11900</v>
      </c>
      <c r="E5" s="35">
        <f t="shared" ref="E5:E11" si="0">C5*D5</f>
        <v>595000</v>
      </c>
      <c r="F5" s="56">
        <f t="shared" ref="F5:F11" si="1">E5*0.09</f>
        <v>53550</v>
      </c>
      <c r="G5" s="60" t="str">
        <f t="shared" ref="G5:G11" si="2">IF(C5&gt;=100,"vysoká","nízká")</f>
        <v>nízká</v>
      </c>
    </row>
    <row r="6" spans="1:7">
      <c r="B6" s="22" t="s">
        <v>33</v>
      </c>
      <c r="C6" s="24">
        <v>500</v>
      </c>
      <c r="D6" s="50">
        <v>8500</v>
      </c>
      <c r="E6" s="35">
        <f t="shared" si="0"/>
        <v>4250000</v>
      </c>
      <c r="F6" s="56">
        <f t="shared" si="1"/>
        <v>382500</v>
      </c>
      <c r="G6" s="60" t="str">
        <f t="shared" si="2"/>
        <v>vysoká</v>
      </c>
    </row>
    <row r="7" spans="1:7">
      <c r="B7" s="22" t="s">
        <v>34</v>
      </c>
      <c r="C7" s="24">
        <v>150</v>
      </c>
      <c r="D7" s="50">
        <v>10900</v>
      </c>
      <c r="E7" s="35">
        <f t="shared" si="0"/>
        <v>1635000</v>
      </c>
      <c r="F7" s="56">
        <f t="shared" si="1"/>
        <v>147150</v>
      </c>
      <c r="G7" s="60" t="str">
        <f t="shared" si="2"/>
        <v>vysoká</v>
      </c>
    </row>
    <row r="8" spans="1:7">
      <c r="B8" s="22" t="s">
        <v>35</v>
      </c>
      <c r="C8" s="24">
        <v>100</v>
      </c>
      <c r="D8" s="50">
        <v>11000</v>
      </c>
      <c r="E8" s="35">
        <f t="shared" si="0"/>
        <v>1100000</v>
      </c>
      <c r="F8" s="56">
        <f t="shared" si="1"/>
        <v>99000</v>
      </c>
      <c r="G8" s="60" t="str">
        <f t="shared" si="2"/>
        <v>vysoká</v>
      </c>
    </row>
    <row r="9" spans="1:7">
      <c r="B9" s="22" t="s">
        <v>36</v>
      </c>
      <c r="C9" s="24">
        <v>65</v>
      </c>
      <c r="D9" s="50">
        <v>9900</v>
      </c>
      <c r="E9" s="35">
        <f t="shared" si="0"/>
        <v>643500</v>
      </c>
      <c r="F9" s="56">
        <f t="shared" si="1"/>
        <v>57915</v>
      </c>
      <c r="G9" s="60" t="str">
        <f t="shared" si="2"/>
        <v>nízká</v>
      </c>
    </row>
    <row r="10" spans="1:7">
      <c r="B10" s="22" t="s">
        <v>37</v>
      </c>
      <c r="C10" s="24">
        <v>120</v>
      </c>
      <c r="D10" s="50">
        <v>14900</v>
      </c>
      <c r="E10" s="35">
        <f t="shared" si="0"/>
        <v>1788000</v>
      </c>
      <c r="F10" s="56">
        <f t="shared" si="1"/>
        <v>160920</v>
      </c>
      <c r="G10" s="60" t="str">
        <f t="shared" si="2"/>
        <v>vysoká</v>
      </c>
    </row>
    <row r="11" spans="1:7" ht="15.75" thickBot="1">
      <c r="B11" s="23" t="s">
        <v>38</v>
      </c>
      <c r="C11" s="37">
        <v>90</v>
      </c>
      <c r="D11" s="51">
        <v>12900</v>
      </c>
      <c r="E11" s="39">
        <f t="shared" si="0"/>
        <v>1161000</v>
      </c>
      <c r="F11" s="57">
        <f t="shared" si="1"/>
        <v>104490</v>
      </c>
      <c r="G11" s="61" t="str">
        <f t="shared" si="2"/>
        <v>nízká</v>
      </c>
    </row>
    <row r="14" spans="1:7">
      <c r="A14" s="85" t="s">
        <v>39</v>
      </c>
      <c r="B14" s="86"/>
      <c r="C14" s="47">
        <f>SUM(C4:C11)</f>
        <v>1175</v>
      </c>
      <c r="D14" s="52"/>
      <c r="E14" s="46">
        <f t="shared" ref="E14:F14" si="3">SUM(E4:E11)</f>
        <v>12762500</v>
      </c>
      <c r="F14" s="46">
        <f t="shared" si="3"/>
        <v>1148625</v>
      </c>
    </row>
    <row r="15" spans="1:7">
      <c r="A15" s="85" t="s">
        <v>40</v>
      </c>
      <c r="B15" s="88"/>
      <c r="C15" s="88"/>
      <c r="D15" s="88"/>
      <c r="E15" s="86"/>
      <c r="F15" s="46">
        <f>AVERAGE(D4:D11)</f>
        <v>11987.5</v>
      </c>
    </row>
    <row r="16" spans="1:7">
      <c r="A16" s="85" t="s">
        <v>53</v>
      </c>
      <c r="B16" s="88"/>
      <c r="C16" s="88"/>
      <c r="D16" s="88"/>
      <c r="E16" s="86"/>
      <c r="F16" s="47">
        <f>COUNTA(B4:B11)</f>
        <v>8</v>
      </c>
    </row>
    <row r="17" spans="1:6">
      <c r="A17" s="85" t="s">
        <v>63</v>
      </c>
      <c r="B17" s="88"/>
      <c r="C17" s="88"/>
      <c r="D17" s="88"/>
      <c r="E17" s="86"/>
      <c r="F17" s="53">
        <f>MAX(D4:D11)</f>
        <v>15900</v>
      </c>
    </row>
    <row r="18" spans="1:6">
      <c r="A18" s="85" t="s">
        <v>64</v>
      </c>
      <c r="B18" s="88"/>
      <c r="C18" s="88"/>
      <c r="D18" s="88"/>
      <c r="E18" s="86"/>
      <c r="F18" s="53">
        <f>MIN(D4:D11)</f>
        <v>8500</v>
      </c>
    </row>
    <row r="19" spans="1:6">
      <c r="A19" s="82" t="s">
        <v>65</v>
      </c>
      <c r="B19" s="83"/>
      <c r="C19" s="83"/>
      <c r="D19" s="83"/>
      <c r="E19" s="84"/>
      <c r="F19" s="47">
        <f>COUNTIF(C4:C11,"&gt;=100")</f>
        <v>5</v>
      </c>
    </row>
    <row r="20" spans="1:6">
      <c r="A20" s="82" t="s">
        <v>66</v>
      </c>
      <c r="B20" s="83"/>
      <c r="C20" s="83"/>
      <c r="D20" s="83"/>
      <c r="E20" s="84"/>
      <c r="F20" s="47">
        <f>SUMIF(C4:C11,"&lt;100")</f>
        <v>205</v>
      </c>
    </row>
    <row r="21" spans="1:6">
      <c r="A21" s="82" t="s">
        <v>67</v>
      </c>
      <c r="B21" s="83"/>
      <c r="C21" s="83"/>
      <c r="D21" s="83"/>
      <c r="E21" s="84"/>
      <c r="F21" s="47">
        <f>SUMIF(C4:C11,"&gt;=100")</f>
        <v>970</v>
      </c>
    </row>
    <row r="23" spans="1:6" ht="26.25">
      <c r="A23" s="43" t="s">
        <v>54</v>
      </c>
    </row>
    <row r="24" spans="1:6">
      <c r="A24" s="87" t="s">
        <v>56</v>
      </c>
      <c r="B24" s="87"/>
      <c r="C24" s="87"/>
      <c r="D24" s="87"/>
      <c r="E24" s="87"/>
      <c r="F24" s="87"/>
    </row>
    <row r="25" spans="1:6">
      <c r="A25" t="s">
        <v>55</v>
      </c>
    </row>
    <row r="26" spans="1:6">
      <c r="A26" t="s">
        <v>41</v>
      </c>
    </row>
    <row r="27" spans="1:6">
      <c r="A27" t="s">
        <v>68</v>
      </c>
    </row>
    <row r="28" spans="1:6">
      <c r="A28" t="s">
        <v>42</v>
      </c>
    </row>
    <row r="29" spans="1:6">
      <c r="A29" t="s">
        <v>43</v>
      </c>
    </row>
    <row r="30" spans="1:6">
      <c r="A30" t="s">
        <v>44</v>
      </c>
    </row>
    <row r="31" spans="1:6">
      <c r="A31" t="s">
        <v>62</v>
      </c>
    </row>
    <row r="32" spans="1:6">
      <c r="A32" t="s">
        <v>45</v>
      </c>
    </row>
    <row r="33" spans="1:2">
      <c r="B33" t="s">
        <v>46</v>
      </c>
    </row>
    <row r="34" spans="1:2">
      <c r="B34" t="s">
        <v>61</v>
      </c>
    </row>
    <row r="35" spans="1:2">
      <c r="B35" t="s">
        <v>47</v>
      </c>
    </row>
    <row r="36" spans="1:2">
      <c r="B36" t="s">
        <v>48</v>
      </c>
    </row>
    <row r="37" spans="1:2">
      <c r="B37" t="s">
        <v>49</v>
      </c>
    </row>
    <row r="38" spans="1:2">
      <c r="A38" t="s">
        <v>50</v>
      </c>
    </row>
    <row r="39" spans="1:2">
      <c r="B39" t="s">
        <v>51</v>
      </c>
    </row>
    <row r="40" spans="1:2">
      <c r="B40" t="s">
        <v>52</v>
      </c>
    </row>
  </sheetData>
  <mergeCells count="9">
    <mergeCell ref="A20:E20"/>
    <mergeCell ref="A21:E21"/>
    <mergeCell ref="A24:F24"/>
    <mergeCell ref="A14:B14"/>
    <mergeCell ref="A15:E15"/>
    <mergeCell ref="A16:E16"/>
    <mergeCell ref="A17:E17"/>
    <mergeCell ref="A18:E18"/>
    <mergeCell ref="A19:E19"/>
  </mergeCells>
  <conditionalFormatting sqref="G4:G11">
    <cfRule type="cellIs" dxfId="1" priority="2" operator="equal">
      <formula>"vysoká"</formula>
    </cfRule>
    <cfRule type="cellIs" dxfId="0" priority="1" operator="equal">
      <formula>"nízká"</formula>
    </cfRule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/>
  <dimension ref="A1:F40"/>
  <sheetViews>
    <sheetView workbookViewId="0">
      <pane ySplit="3" topLeftCell="A4" activePane="bottomLeft" state="frozen"/>
      <selection pane="bottomLeft" activeCell="B3" sqref="B3:F3"/>
    </sheetView>
  </sheetViews>
  <sheetFormatPr defaultRowHeight="15"/>
  <cols>
    <col min="2" max="2" width="13.7109375" customWidth="1"/>
    <col min="4" max="4" width="10.28515625" customWidth="1"/>
    <col min="5" max="5" width="18.5703125" customWidth="1"/>
    <col min="6" max="6" width="19" customWidth="1"/>
  </cols>
  <sheetData>
    <row r="1" spans="1:6" ht="18">
      <c r="B1" s="42" t="s">
        <v>25</v>
      </c>
      <c r="C1" s="42"/>
      <c r="D1" s="42"/>
    </row>
    <row r="2" spans="1:6" ht="18.75" thickBot="1">
      <c r="B2" s="25"/>
      <c r="C2" s="25"/>
      <c r="D2" s="25"/>
    </row>
    <row r="3" spans="1:6" ht="45.75" thickBot="1">
      <c r="B3" s="26" t="s">
        <v>26</v>
      </c>
      <c r="C3" s="27" t="s">
        <v>27</v>
      </c>
      <c r="D3" s="27" t="s">
        <v>28</v>
      </c>
      <c r="E3" s="28" t="s">
        <v>29</v>
      </c>
      <c r="F3" s="29" t="s">
        <v>30</v>
      </c>
    </row>
    <row r="4" spans="1:6" hidden="1">
      <c r="B4" s="21" t="s">
        <v>31</v>
      </c>
      <c r="C4" s="30">
        <v>100</v>
      </c>
      <c r="D4" s="49">
        <v>15900</v>
      </c>
      <c r="E4" s="32">
        <f>C4*D4</f>
        <v>1590000</v>
      </c>
      <c r="F4" s="33">
        <f>E4*0.09</f>
        <v>143100</v>
      </c>
    </row>
    <row r="5" spans="1:6" hidden="1">
      <c r="B5" s="22" t="s">
        <v>32</v>
      </c>
      <c r="C5" s="24">
        <v>50</v>
      </c>
      <c r="D5" s="50">
        <v>11900</v>
      </c>
      <c r="E5" s="35">
        <f t="shared" ref="E5:E11" si="0">C5*D5</f>
        <v>595000</v>
      </c>
      <c r="F5" s="36">
        <f t="shared" ref="F5:F11" si="1">E5*0.09</f>
        <v>53550</v>
      </c>
    </row>
    <row r="6" spans="1:6">
      <c r="B6" s="22" t="s">
        <v>33</v>
      </c>
      <c r="C6" s="24">
        <v>500</v>
      </c>
      <c r="D6" s="50">
        <v>8500</v>
      </c>
      <c r="E6" s="35">
        <f t="shared" si="0"/>
        <v>4250000</v>
      </c>
      <c r="F6" s="36">
        <f t="shared" si="1"/>
        <v>382500</v>
      </c>
    </row>
    <row r="7" spans="1:6" hidden="1">
      <c r="B7" s="22" t="s">
        <v>34</v>
      </c>
      <c r="C7" s="24">
        <v>150</v>
      </c>
      <c r="D7" s="50">
        <v>10900</v>
      </c>
      <c r="E7" s="35">
        <f t="shared" si="0"/>
        <v>1635000</v>
      </c>
      <c r="F7" s="36">
        <f t="shared" si="1"/>
        <v>147150</v>
      </c>
    </row>
    <row r="8" spans="1:6" hidden="1">
      <c r="B8" s="22" t="s">
        <v>35</v>
      </c>
      <c r="C8" s="24">
        <v>100</v>
      </c>
      <c r="D8" s="50">
        <v>11000</v>
      </c>
      <c r="E8" s="35">
        <f t="shared" si="0"/>
        <v>1100000</v>
      </c>
      <c r="F8" s="36">
        <f t="shared" si="1"/>
        <v>99000</v>
      </c>
    </row>
    <row r="9" spans="1:6" hidden="1">
      <c r="B9" s="22" t="s">
        <v>36</v>
      </c>
      <c r="C9" s="24">
        <v>65</v>
      </c>
      <c r="D9" s="50">
        <v>9900</v>
      </c>
      <c r="E9" s="35">
        <f t="shared" si="0"/>
        <v>643500</v>
      </c>
      <c r="F9" s="36">
        <f t="shared" si="1"/>
        <v>57915</v>
      </c>
    </row>
    <row r="10" spans="1:6" hidden="1">
      <c r="B10" s="22" t="s">
        <v>37</v>
      </c>
      <c r="C10" s="24">
        <v>120</v>
      </c>
      <c r="D10" s="50">
        <v>14900</v>
      </c>
      <c r="E10" s="35">
        <f t="shared" si="0"/>
        <v>1788000</v>
      </c>
      <c r="F10" s="36">
        <f t="shared" si="1"/>
        <v>160920</v>
      </c>
    </row>
    <row r="11" spans="1:6" ht="15.75" hidden="1" thickBot="1">
      <c r="B11" s="23" t="s">
        <v>38</v>
      </c>
      <c r="C11" s="37">
        <v>90</v>
      </c>
      <c r="D11" s="51">
        <v>12900</v>
      </c>
      <c r="E11" s="39">
        <f t="shared" si="0"/>
        <v>1161000</v>
      </c>
      <c r="F11" s="40">
        <f t="shared" si="1"/>
        <v>104490</v>
      </c>
    </row>
    <row r="14" spans="1:6">
      <c r="A14" s="85" t="s">
        <v>39</v>
      </c>
      <c r="B14" s="86"/>
      <c r="C14" s="47">
        <f>SUM(C4:C11)</f>
        <v>1175</v>
      </c>
      <c r="D14" s="52"/>
      <c r="E14" s="46">
        <f t="shared" ref="E14:F14" si="2">SUM(E4:E11)</f>
        <v>12762500</v>
      </c>
      <c r="F14" s="46">
        <f t="shared" si="2"/>
        <v>1148625</v>
      </c>
    </row>
    <row r="15" spans="1:6">
      <c r="A15" s="85" t="s">
        <v>40</v>
      </c>
      <c r="B15" s="88"/>
      <c r="C15" s="88"/>
      <c r="D15" s="88"/>
      <c r="E15" s="86"/>
      <c r="F15" s="46">
        <f>AVERAGE(D4:D11)</f>
        <v>11987.5</v>
      </c>
    </row>
    <row r="16" spans="1:6">
      <c r="A16" s="85" t="s">
        <v>53</v>
      </c>
      <c r="B16" s="88"/>
      <c r="C16" s="88"/>
      <c r="D16" s="88"/>
      <c r="E16" s="86"/>
      <c r="F16" s="47">
        <f>COUNTA(B4:B11)</f>
        <v>8</v>
      </c>
    </row>
    <row r="17" spans="1:6">
      <c r="A17" s="85" t="s">
        <v>63</v>
      </c>
      <c r="B17" s="88"/>
      <c r="C17" s="88"/>
      <c r="D17" s="88"/>
      <c r="E17" s="86"/>
      <c r="F17" s="53">
        <f>MAX(D4:D11)</f>
        <v>15900</v>
      </c>
    </row>
    <row r="18" spans="1:6">
      <c r="A18" s="85" t="s">
        <v>64</v>
      </c>
      <c r="B18" s="88"/>
      <c r="C18" s="88"/>
      <c r="D18" s="88"/>
      <c r="E18" s="86"/>
      <c r="F18" s="53">
        <f>MIN(D4:D11)</f>
        <v>8500</v>
      </c>
    </row>
    <row r="19" spans="1:6">
      <c r="A19" s="82" t="s">
        <v>65</v>
      </c>
      <c r="B19" s="83"/>
      <c r="C19" s="83"/>
      <c r="D19" s="83"/>
      <c r="E19" s="84"/>
      <c r="F19" s="47">
        <f>COUNTIF(C4:C11,"&gt;=100")</f>
        <v>5</v>
      </c>
    </row>
    <row r="20" spans="1:6">
      <c r="A20" s="82" t="s">
        <v>66</v>
      </c>
      <c r="B20" s="83"/>
      <c r="C20" s="83"/>
      <c r="D20" s="83"/>
      <c r="E20" s="84"/>
      <c r="F20" s="47">
        <f>SUMIF(C4:C11,"&lt;100")</f>
        <v>205</v>
      </c>
    </row>
    <row r="21" spans="1:6">
      <c r="A21" s="82" t="s">
        <v>67</v>
      </c>
      <c r="B21" s="83"/>
      <c r="C21" s="83"/>
      <c r="D21" s="83"/>
      <c r="E21" s="84"/>
      <c r="F21" s="47">
        <f>SUMIF(C4:C11,"&gt;=100")</f>
        <v>970</v>
      </c>
    </row>
    <row r="23" spans="1:6" ht="26.25">
      <c r="A23" s="43" t="s">
        <v>54</v>
      </c>
    </row>
    <row r="24" spans="1:6">
      <c r="A24" s="87" t="s">
        <v>56</v>
      </c>
      <c r="B24" s="87"/>
      <c r="C24" s="87"/>
      <c r="D24" s="87"/>
      <c r="E24" s="87"/>
      <c r="F24" s="87"/>
    </row>
    <row r="25" spans="1:6">
      <c r="A25" t="s">
        <v>55</v>
      </c>
    </row>
    <row r="26" spans="1:6">
      <c r="A26" t="s">
        <v>41</v>
      </c>
    </row>
    <row r="27" spans="1:6">
      <c r="A27" t="s">
        <v>68</v>
      </c>
    </row>
    <row r="28" spans="1:6">
      <c r="A28" t="s">
        <v>42</v>
      </c>
    </row>
    <row r="29" spans="1:6">
      <c r="A29" t="s">
        <v>43</v>
      </c>
    </row>
    <row r="30" spans="1:6">
      <c r="A30" t="s">
        <v>44</v>
      </c>
    </row>
    <row r="31" spans="1:6">
      <c r="A31" t="s">
        <v>62</v>
      </c>
    </row>
    <row r="32" spans="1:6">
      <c r="A32" t="s">
        <v>45</v>
      </c>
    </row>
    <row r="33" spans="1:2">
      <c r="B33" t="s">
        <v>46</v>
      </c>
    </row>
    <row r="34" spans="1:2">
      <c r="B34" t="s">
        <v>61</v>
      </c>
    </row>
    <row r="35" spans="1:2">
      <c r="B35" t="s">
        <v>47</v>
      </c>
    </row>
    <row r="36" spans="1:2">
      <c r="B36" t="s">
        <v>48</v>
      </c>
    </row>
    <row r="37" spans="1:2">
      <c r="B37" t="s">
        <v>49</v>
      </c>
    </row>
    <row r="38" spans="1:2">
      <c r="A38" t="s">
        <v>50</v>
      </c>
    </row>
    <row r="39" spans="1:2">
      <c r="B39" t="s">
        <v>51</v>
      </c>
    </row>
    <row r="40" spans="1:2">
      <c r="B40" t="s">
        <v>52</v>
      </c>
    </row>
  </sheetData>
  <autoFilter ref="B3:F11">
    <filterColumn colId="1">
      <customFilters>
        <customFilter operator="greaterThanOrEqual" val="100"/>
      </customFilters>
    </filterColumn>
    <filterColumn colId="2">
      <customFilters>
        <customFilter operator="lessThan" val="10000"/>
      </customFilters>
    </filterColumn>
  </autoFilter>
  <mergeCells count="9">
    <mergeCell ref="A20:E20"/>
    <mergeCell ref="A21:E21"/>
    <mergeCell ref="A24:F24"/>
    <mergeCell ref="A14:B14"/>
    <mergeCell ref="A15:E15"/>
    <mergeCell ref="A16:E16"/>
    <mergeCell ref="A17:E17"/>
    <mergeCell ref="A18:E18"/>
    <mergeCell ref="A19:E1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CK ASTRA</vt:lpstr>
      <vt:lpstr>přeldloha CK ASTRA</vt:lpstr>
      <vt:lpstr>přehled</vt:lpstr>
      <vt:lpstr>seznam</vt:lpstr>
      <vt:lpstr>formátování</vt:lpstr>
      <vt:lpstr>výběr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2012-12-28T20:04:19Z</cp:lastPrinted>
  <dcterms:created xsi:type="dcterms:W3CDTF">2012-10-21T11:54:12Z</dcterms:created>
  <dcterms:modified xsi:type="dcterms:W3CDTF">2012-12-29T18:21:26Z</dcterms:modified>
</cp:coreProperties>
</file>